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ylan.Hadley\Work Folders\calculators\"/>
    </mc:Choice>
  </mc:AlternateContent>
  <xr:revisionPtr revIDLastSave="0" documentId="13_ncr:1_{90C869E2-9872-4394-AD4B-6CFBF83DBFD1}" xr6:coauthVersionLast="45" xr6:coauthVersionMax="45" xr10:uidLastSave="{00000000-0000-0000-0000-000000000000}"/>
  <bookViews>
    <workbookView xWindow="-120" yWindow="-120" windowWidth="29040" windowHeight="15840" xr2:uid="{D319041A-49E3-4262-A8F6-15A3FC934179}"/>
  </bookViews>
  <sheets>
    <sheet name="Sheet1" sheetId="1" r:id="rId1"/>
    <sheet name="Simplified Vers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2" l="1"/>
  <c r="E17" i="2"/>
  <c r="B14" i="2"/>
  <c r="E13" i="2"/>
  <c r="E10" i="2"/>
  <c r="B10" i="2"/>
  <c r="B4" i="2"/>
  <c r="B20" i="2" s="1"/>
  <c r="B23" i="2" s="1"/>
  <c r="I13" i="1"/>
  <c r="I10" i="1"/>
  <c r="I16" i="1" s="1"/>
  <c r="I7" i="1"/>
  <c r="I28" i="1" s="1"/>
  <c r="B17" i="2" l="1"/>
  <c r="E6" i="2" s="1"/>
  <c r="I22" i="1"/>
  <c r="I19" i="1"/>
  <c r="I25" i="1" s="1"/>
</calcChain>
</file>

<file path=xl/sharedStrings.xml><?xml version="1.0" encoding="utf-8"?>
<sst xmlns="http://schemas.openxmlformats.org/spreadsheetml/2006/main" count="48" uniqueCount="40">
  <si>
    <t>Drilling Assembly</t>
  </si>
  <si>
    <t>Pipe Volume (m3)</t>
  </si>
  <si>
    <t>Hole size(mm)</t>
  </si>
  <si>
    <t>OD (mm)</t>
  </si>
  <si>
    <t>ID (mm)</t>
  </si>
  <si>
    <t>Length (m)</t>
  </si>
  <si>
    <t>BHA</t>
  </si>
  <si>
    <t>HWDP</t>
  </si>
  <si>
    <t>Open Hole Volume (m3)</t>
  </si>
  <si>
    <t>DP</t>
  </si>
  <si>
    <t>Surface casing</t>
  </si>
  <si>
    <t>Pipe Displacement Volume (m3)</t>
  </si>
  <si>
    <t>Hole Depth (m)</t>
  </si>
  <si>
    <t>Annular Volume (m3)</t>
  </si>
  <si>
    <t>Tank Volume (m3)</t>
  </si>
  <si>
    <t>Total Circulating Volume (m3)</t>
  </si>
  <si>
    <t>Pump Output (m3/m)</t>
  </si>
  <si>
    <t>Bottoms up time (min)</t>
  </si>
  <si>
    <t>Circulation Time (min)</t>
  </si>
  <si>
    <t>Surface to Bit time (min)</t>
  </si>
  <si>
    <t>Fill in the orange cells. The grey cells are outputs</t>
  </si>
  <si>
    <r>
      <rPr>
        <b/>
        <sz val="11"/>
        <color theme="1"/>
        <rFont val="Calibri"/>
        <family val="2"/>
        <scheme val="minor"/>
      </rPr>
      <t>Open hole volume (m</t>
    </r>
    <r>
      <rPr>
        <b/>
        <vertAlign val="super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)</t>
    </r>
  </si>
  <si>
    <t>Tank Voume (m3)</t>
  </si>
  <si>
    <t>Hole Diameter (mm)</t>
  </si>
  <si>
    <t>Vhole =</t>
  </si>
  <si>
    <t>Bottoms up time</t>
  </si>
  <si>
    <t>Flow Rate (m3/min)</t>
  </si>
  <si>
    <t>Pipe displacement Volume (m3)</t>
  </si>
  <si>
    <t>Time (minutes)</t>
  </si>
  <si>
    <t>Pipe Inside Diameter (mm)</t>
  </si>
  <si>
    <t>Pipe Outside Diameter (mm)</t>
  </si>
  <si>
    <t>Hydrostatic Pressure (kPa)</t>
  </si>
  <si>
    <t>Pipe depth (m)</t>
  </si>
  <si>
    <t>Density (kg/m3)</t>
  </si>
  <si>
    <t>Volume displaced</t>
  </si>
  <si>
    <t>Volume Inside Pipe (m3)</t>
  </si>
  <si>
    <t>Pressure Gradient (kPa/m)</t>
  </si>
  <si>
    <t>Weigh up Barite Required (kg/m3)</t>
  </si>
  <si>
    <t>Desired Density (kg/m3)</t>
  </si>
  <si>
    <t>Total hole volume (m3)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</si>
</sst>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1" fillId="2" borderId="1" xfId="1" applyAlignment="1">
      <alignment horizontal="center"/>
    </xf>
    <xf numFmtId="0" fontId="1" fillId="2" borderId="1" xfId="1" applyAlignment="1">
      <alignment horizontal="center" vertical="center"/>
    </xf>
    <xf numFmtId="0" fontId="1" fillId="2" borderId="0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2" fillId="3" borderId="2" xfId="2" applyNumberFormat="1" applyAlignment="1">
      <alignment horizontal="center"/>
    </xf>
    <xf numFmtId="0" fontId="3" fillId="4" borderId="0" xfId="0" applyFont="1" applyFill="1" applyAlignment="1">
      <alignment horizontal="center"/>
    </xf>
    <xf numFmtId="164" fontId="2" fillId="3" borderId="2" xfId="2" applyNumberForma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1" xfId="1"/>
    <xf numFmtId="0" fontId="2" fillId="3" borderId="2" xfId="2"/>
    <xf numFmtId="164" fontId="2" fillId="3" borderId="2" xfId="2" applyNumberFormat="1"/>
    <xf numFmtId="1" fontId="2" fillId="3" borderId="2" xfId="2" applyNumberFormat="1" applyAlignment="1">
      <alignment horizontal="center" vertical="center"/>
    </xf>
  </cellXfs>
  <cellStyles count="3">
    <cellStyle name="Input" xfId="1" builtinId="20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DE4FF-18AC-4775-ABEA-7C3EFC743546}">
  <dimension ref="A1:I28"/>
  <sheetViews>
    <sheetView tabSelected="1" workbookViewId="0">
      <selection activeCell="D32" sqref="D32"/>
    </sheetView>
  </sheetViews>
  <sheetFormatPr defaultRowHeight="14.4" x14ac:dyDescent="0.3"/>
  <cols>
    <col min="1" max="1" width="19.6640625" bestFit="1" customWidth="1"/>
    <col min="2" max="2" width="13.5546875" bestFit="1" customWidth="1"/>
    <col min="3" max="3" width="8.77734375" bestFit="1" customWidth="1"/>
    <col min="5" max="5" width="10.21875" bestFit="1" customWidth="1"/>
    <col min="9" max="9" width="29.44140625" bestFit="1" customWidth="1"/>
  </cols>
  <sheetData>
    <row r="1" spans="1:9" x14ac:dyDescent="0.3">
      <c r="A1" s="10" t="s">
        <v>20</v>
      </c>
      <c r="B1" s="10"/>
      <c r="C1" s="10"/>
      <c r="D1" s="10"/>
      <c r="E1" s="10"/>
      <c r="F1" s="10"/>
      <c r="G1" s="10"/>
    </row>
    <row r="2" spans="1:9" x14ac:dyDescent="0.3">
      <c r="A2" s="10"/>
      <c r="B2" s="10"/>
      <c r="C2" s="10"/>
      <c r="D2" s="10"/>
      <c r="E2" s="10"/>
      <c r="F2" s="10"/>
      <c r="G2" s="10"/>
    </row>
    <row r="3" spans="1:9" x14ac:dyDescent="0.3">
      <c r="A3" s="10"/>
      <c r="B3" s="10"/>
      <c r="C3" s="10"/>
      <c r="D3" s="10"/>
      <c r="E3" s="10"/>
      <c r="F3" s="10"/>
      <c r="G3" s="10"/>
    </row>
    <row r="6" spans="1:9" x14ac:dyDescent="0.3">
      <c r="A6" s="1" t="s">
        <v>0</v>
      </c>
      <c r="B6" s="1"/>
      <c r="C6" s="1"/>
      <c r="D6" s="1"/>
      <c r="E6" s="1"/>
      <c r="I6" s="2" t="s">
        <v>1</v>
      </c>
    </row>
    <row r="7" spans="1:9" x14ac:dyDescent="0.3">
      <c r="B7" t="s">
        <v>2</v>
      </c>
      <c r="C7" t="s">
        <v>3</v>
      </c>
      <c r="D7" t="s">
        <v>4</v>
      </c>
      <c r="E7" t="s">
        <v>5</v>
      </c>
      <c r="I7" s="7">
        <f>(PI()*((D8/2000)^2)*E8)+(PI()*((D9/2000)^2)*E9)+(PI()*((D10/2000)^2)*E10)</f>
        <v>16.59842022452726</v>
      </c>
    </row>
    <row r="8" spans="1:9" x14ac:dyDescent="0.3">
      <c r="A8" t="s">
        <v>6</v>
      </c>
      <c r="B8" s="4">
        <v>222</v>
      </c>
      <c r="C8" s="4">
        <v>169</v>
      </c>
      <c r="D8" s="4">
        <v>71</v>
      </c>
      <c r="E8" s="4">
        <v>47</v>
      </c>
    </row>
    <row r="9" spans="1:9" x14ac:dyDescent="0.3">
      <c r="A9" t="s">
        <v>7</v>
      </c>
      <c r="B9" s="4">
        <v>222</v>
      </c>
      <c r="C9" s="4">
        <v>114.3</v>
      </c>
      <c r="D9" s="4">
        <v>69.900000000000006</v>
      </c>
      <c r="E9" s="4">
        <v>193</v>
      </c>
      <c r="I9" s="2" t="s">
        <v>8</v>
      </c>
    </row>
    <row r="10" spans="1:9" x14ac:dyDescent="0.3">
      <c r="A10" t="s">
        <v>9</v>
      </c>
      <c r="B10" s="4">
        <v>222</v>
      </c>
      <c r="C10" s="4">
        <v>114.3</v>
      </c>
      <c r="D10" s="4">
        <v>97.2</v>
      </c>
      <c r="E10" s="4">
        <v>2112</v>
      </c>
      <c r="I10" s="7">
        <f>(PI()*((B8/2000)^2)*(A14-E11))+(PI()*((B11/2000)^2)*E11)</f>
        <v>92.04989458945704</v>
      </c>
    </row>
    <row r="11" spans="1:9" x14ac:dyDescent="0.3">
      <c r="A11" t="s">
        <v>10</v>
      </c>
      <c r="B11" s="5">
        <v>226.6</v>
      </c>
      <c r="C11" s="6"/>
      <c r="D11" s="6"/>
      <c r="E11" s="5">
        <v>623</v>
      </c>
    </row>
    <row r="12" spans="1:9" x14ac:dyDescent="0.3">
      <c r="I12" s="2" t="s">
        <v>11</v>
      </c>
    </row>
    <row r="13" spans="1:9" x14ac:dyDescent="0.3">
      <c r="A13" s="2" t="s">
        <v>12</v>
      </c>
      <c r="I13" s="7">
        <f>(PI()*((C8/2000)^2-(D8/2000)^2)*E8)+(PI()*((C9/2000)^2-(D9/2000)^2)*E9)+(PI()*((C10/2000)^2-(D10/2000)^2)*E10)</f>
        <v>8.1070773231026614</v>
      </c>
    </row>
    <row r="14" spans="1:9" x14ac:dyDescent="0.3">
      <c r="A14" s="3">
        <v>2352</v>
      </c>
    </row>
    <row r="15" spans="1:9" x14ac:dyDescent="0.3">
      <c r="I15" s="2" t="s">
        <v>13</v>
      </c>
    </row>
    <row r="16" spans="1:9" x14ac:dyDescent="0.3">
      <c r="A16" s="2" t="s">
        <v>14</v>
      </c>
      <c r="I16" s="7">
        <f>(I10-(I7+I13))</f>
        <v>67.344397041827122</v>
      </c>
    </row>
    <row r="17" spans="1:9" x14ac:dyDescent="0.3">
      <c r="A17" s="3">
        <v>30.1</v>
      </c>
    </row>
    <row r="18" spans="1:9" x14ac:dyDescent="0.3">
      <c r="I18" s="2" t="s">
        <v>15</v>
      </c>
    </row>
    <row r="19" spans="1:9" x14ac:dyDescent="0.3">
      <c r="A19" s="2" t="s">
        <v>16</v>
      </c>
      <c r="I19" s="7">
        <f>I16+I7+A17</f>
        <v>114.04281726635438</v>
      </c>
    </row>
    <row r="20" spans="1:9" x14ac:dyDescent="0.3">
      <c r="A20" s="3">
        <v>1.04</v>
      </c>
    </row>
    <row r="21" spans="1:9" x14ac:dyDescent="0.3">
      <c r="I21" s="8" t="s">
        <v>17</v>
      </c>
    </row>
    <row r="22" spans="1:9" x14ac:dyDescent="0.3">
      <c r="I22" s="7">
        <f>I16/A20</f>
        <v>64.754227924833771</v>
      </c>
    </row>
    <row r="24" spans="1:9" x14ac:dyDescent="0.3">
      <c r="I24" s="8" t="s">
        <v>18</v>
      </c>
    </row>
    <row r="25" spans="1:9" x14ac:dyDescent="0.3">
      <c r="I25" s="9">
        <f>I19/A20</f>
        <v>109.65655506380229</v>
      </c>
    </row>
    <row r="27" spans="1:9" x14ac:dyDescent="0.3">
      <c r="I27" s="8" t="s">
        <v>19</v>
      </c>
    </row>
    <row r="28" spans="1:9" x14ac:dyDescent="0.3">
      <c r="I28" s="7">
        <f>I7/A20</f>
        <v>15.960019446660827</v>
      </c>
    </row>
  </sheetData>
  <mergeCells count="2">
    <mergeCell ref="A6:E6"/>
    <mergeCell ref="A1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EDF8A-5872-467A-9CD6-1218FAA9D859}">
  <dimension ref="A1:E23"/>
  <sheetViews>
    <sheetView workbookViewId="0">
      <selection activeCell="G22" sqref="G22:G23"/>
    </sheetView>
  </sheetViews>
  <sheetFormatPr defaultRowHeight="14.4" x14ac:dyDescent="0.3"/>
  <cols>
    <col min="1" max="1" width="29.33203125" bestFit="1" customWidth="1"/>
    <col min="2" max="2" width="12" bestFit="1" customWidth="1"/>
    <col min="4" max="4" width="22.21875" bestFit="1" customWidth="1"/>
  </cols>
  <sheetData>
    <row r="1" spans="1:5" ht="16.2" x14ac:dyDescent="0.3">
      <c r="A1" s="8" t="s">
        <v>21</v>
      </c>
      <c r="B1" s="8"/>
      <c r="D1" s="1" t="s">
        <v>22</v>
      </c>
      <c r="E1" s="1"/>
    </row>
    <row r="2" spans="1:5" x14ac:dyDescent="0.3">
      <c r="A2" s="6" t="s">
        <v>23</v>
      </c>
      <c r="B2" s="4">
        <v>222</v>
      </c>
      <c r="D2" t="s">
        <v>14</v>
      </c>
      <c r="E2" s="11">
        <v>30.1</v>
      </c>
    </row>
    <row r="3" spans="1:5" x14ac:dyDescent="0.3">
      <c r="A3" s="6" t="s">
        <v>12</v>
      </c>
      <c r="B3" s="4">
        <v>2352</v>
      </c>
    </row>
    <row r="4" spans="1:5" x14ac:dyDescent="0.3">
      <c r="A4" s="6" t="s">
        <v>24</v>
      </c>
      <c r="B4" s="14">
        <f>PI()*((B2/2000)^2)*B3</f>
        <v>91.040188375637385</v>
      </c>
      <c r="D4" s="1" t="s">
        <v>25</v>
      </c>
      <c r="E4" s="1"/>
    </row>
    <row r="5" spans="1:5" x14ac:dyDescent="0.3">
      <c r="D5" t="s">
        <v>26</v>
      </c>
      <c r="E5" s="11">
        <v>1.04</v>
      </c>
    </row>
    <row r="6" spans="1:5" x14ac:dyDescent="0.3">
      <c r="A6" s="8" t="s">
        <v>27</v>
      </c>
      <c r="B6" s="8"/>
      <c r="D6" t="s">
        <v>28</v>
      </c>
      <c r="E6" s="12">
        <f>B17/E5</f>
        <v>64.333389001136311</v>
      </c>
    </row>
    <row r="7" spans="1:5" x14ac:dyDescent="0.3">
      <c r="A7" s="6" t="s">
        <v>29</v>
      </c>
      <c r="B7" s="3">
        <v>97.2</v>
      </c>
    </row>
    <row r="8" spans="1:5" x14ac:dyDescent="0.3">
      <c r="A8" s="6" t="s">
        <v>30</v>
      </c>
      <c r="B8" s="3">
        <v>114.3</v>
      </c>
      <c r="D8" s="1" t="s">
        <v>31</v>
      </c>
      <c r="E8" s="1"/>
    </row>
    <row r="9" spans="1:5" x14ac:dyDescent="0.3">
      <c r="A9" s="6" t="s">
        <v>32</v>
      </c>
      <c r="B9" s="3">
        <v>2352</v>
      </c>
      <c r="D9" t="s">
        <v>33</v>
      </c>
      <c r="E9" s="11"/>
    </row>
    <row r="10" spans="1:5" x14ac:dyDescent="0.3">
      <c r="A10" s="6" t="s">
        <v>34</v>
      </c>
      <c r="B10" s="9">
        <f>PI()*((B8/2000)^2-(B7/2000)^2)*B9</f>
        <v>6.6808801495160433</v>
      </c>
      <c r="E10" s="12">
        <f>E9*0.00981*B3</f>
        <v>0</v>
      </c>
    </row>
    <row r="11" spans="1:5" x14ac:dyDescent="0.3">
      <c r="A11" s="8" t="s">
        <v>35</v>
      </c>
      <c r="B11" s="8"/>
    </row>
    <row r="12" spans="1:5" x14ac:dyDescent="0.3">
      <c r="A12" s="6" t="s">
        <v>29</v>
      </c>
      <c r="B12" s="3">
        <v>97.2</v>
      </c>
      <c r="D12" s="1" t="s">
        <v>36</v>
      </c>
      <c r="E12" s="1"/>
    </row>
    <row r="13" spans="1:5" x14ac:dyDescent="0.3">
      <c r="A13" s="6" t="s">
        <v>32</v>
      </c>
      <c r="B13" s="3">
        <v>2352</v>
      </c>
      <c r="E13" s="12">
        <f>E9*0.00981</f>
        <v>0</v>
      </c>
    </row>
    <row r="14" spans="1:5" x14ac:dyDescent="0.3">
      <c r="A14" s="6" t="s">
        <v>35</v>
      </c>
      <c r="B14" s="9">
        <f>PI()*((B12/2000)^2)*B13</f>
        <v>17.452583664939578</v>
      </c>
    </row>
    <row r="15" spans="1:5" x14ac:dyDescent="0.3">
      <c r="D15" s="1" t="s">
        <v>37</v>
      </c>
      <c r="E15" s="1"/>
    </row>
    <row r="16" spans="1:5" x14ac:dyDescent="0.3">
      <c r="A16" s="8" t="s">
        <v>13</v>
      </c>
      <c r="B16" s="8"/>
      <c r="D16" t="s">
        <v>38</v>
      </c>
      <c r="E16" s="11"/>
    </row>
    <row r="17" spans="1:5" x14ac:dyDescent="0.3">
      <c r="B17" s="9">
        <f>B4-(B10+B14)</f>
        <v>66.906724561181761</v>
      </c>
      <c r="E17" s="12">
        <f>((4100*(E16-E9))/(4100-E16))</f>
        <v>0</v>
      </c>
    </row>
    <row r="19" spans="1:5" x14ac:dyDescent="0.3">
      <c r="A19" s="8" t="s">
        <v>39</v>
      </c>
      <c r="B19" s="8"/>
      <c r="D19" s="1" t="s">
        <v>18</v>
      </c>
      <c r="E19" s="1"/>
    </row>
    <row r="20" spans="1:5" x14ac:dyDescent="0.3">
      <c r="B20" s="9">
        <f>B4-B10</f>
        <v>84.359308226121342</v>
      </c>
      <c r="E20" s="13">
        <f>B23/E5</f>
        <v>110.05702714050129</v>
      </c>
    </row>
    <row r="22" spans="1:5" x14ac:dyDescent="0.3">
      <c r="A22" s="1" t="s">
        <v>15</v>
      </c>
      <c r="B22" s="1"/>
    </row>
    <row r="23" spans="1:5" x14ac:dyDescent="0.3">
      <c r="B23" s="7">
        <f>B20+E2</f>
        <v>114.45930822612135</v>
      </c>
    </row>
  </sheetData>
  <mergeCells count="7">
    <mergeCell ref="D1:E1"/>
    <mergeCell ref="D4:E4"/>
    <mergeCell ref="D8:E8"/>
    <mergeCell ref="D12:E12"/>
    <mergeCell ref="D15:E15"/>
    <mergeCell ref="A22:B22"/>
    <mergeCell ref="D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Simplified 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Dylan Hadley</dc:creator>
  <cp:lastModifiedBy>Dylan Hadley</cp:lastModifiedBy>
  <dcterms:created xsi:type="dcterms:W3CDTF">2021-04-26T16:48:27Z</dcterms:created>
  <dcterms:modified xsi:type="dcterms:W3CDTF">2021-04-26T17:09:40Z</dcterms:modified>
</cp:coreProperties>
</file>